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8" yWindow="-108" windowWidth="19416" windowHeight="11496" tabRatio="1000"/>
  </bookViews>
  <sheets>
    <sheet name="储蓄险" sheetId="8" r:id="rId1"/>
    <sheet name="重疾险" sheetId="9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8" l="1"/>
  <c r="Q6" i="8"/>
  <c r="R6" i="8"/>
  <c r="S6" i="8"/>
  <c r="P7" i="8"/>
  <c r="Q7" i="8"/>
  <c r="R7" i="8"/>
  <c r="S7" i="8"/>
  <c r="P8" i="8"/>
  <c r="Q8" i="8"/>
  <c r="R8" i="8"/>
  <c r="S8" i="8"/>
  <c r="P9" i="8"/>
  <c r="Q9" i="8"/>
  <c r="R9" i="8"/>
  <c r="S9" i="8"/>
  <c r="P10" i="8"/>
  <c r="Q10" i="8"/>
  <c r="R10" i="8"/>
  <c r="S10" i="8"/>
  <c r="P11" i="8"/>
  <c r="Q11" i="8"/>
  <c r="R11" i="8"/>
  <c r="S11" i="8"/>
  <c r="P12" i="8"/>
  <c r="Q12" i="8"/>
  <c r="R12" i="8"/>
  <c r="S12" i="8"/>
  <c r="P13" i="8"/>
  <c r="Q13" i="8"/>
  <c r="R13" i="8"/>
  <c r="S13" i="8"/>
  <c r="P5" i="8"/>
  <c r="S5" i="8"/>
  <c r="R5" i="8"/>
  <c r="Q5" i="8"/>
  <c r="L13" i="8" l="1"/>
  <c r="K13" i="8"/>
  <c r="L6" i="8"/>
  <c r="J5" i="8"/>
  <c r="K6" i="8"/>
  <c r="K7" i="8"/>
  <c r="K8" i="8"/>
  <c r="K9" i="8"/>
  <c r="K10" i="8"/>
  <c r="K11" i="8"/>
  <c r="K12" i="8"/>
  <c r="K5" i="8"/>
  <c r="J7" i="8"/>
  <c r="L10" i="8"/>
  <c r="L5" i="8"/>
  <c r="M5" i="8" s="1"/>
  <c r="L8" i="8"/>
  <c r="N5" i="9"/>
  <c r="N6" i="9"/>
  <c r="N7" i="9"/>
  <c r="N8" i="9"/>
  <c r="N9" i="9"/>
  <c r="N4" i="9"/>
  <c r="M5" i="9"/>
  <c r="M6" i="9"/>
  <c r="M7" i="9"/>
  <c r="M8" i="9"/>
  <c r="M9" i="9"/>
  <c r="M4" i="9"/>
  <c r="L5" i="9"/>
  <c r="L6" i="9"/>
  <c r="L7" i="9"/>
  <c r="L8" i="9"/>
  <c r="L9" i="9"/>
  <c r="L4" i="9"/>
  <c r="K5" i="9"/>
  <c r="K6" i="9"/>
  <c r="K7" i="9"/>
  <c r="K8" i="9"/>
  <c r="K9" i="9"/>
  <c r="K4" i="9"/>
  <c r="G9" i="9"/>
  <c r="G8" i="9"/>
  <c r="G7" i="9"/>
  <c r="G6" i="9"/>
  <c r="G5" i="9"/>
  <c r="G4" i="9"/>
  <c r="L11" i="8"/>
  <c r="M11" i="8" s="1"/>
  <c r="N12" i="8"/>
  <c r="N11" i="8"/>
  <c r="L12" i="8"/>
  <c r="M12" i="8" s="1"/>
  <c r="N9" i="8"/>
  <c r="N7" i="8"/>
  <c r="N5" i="8"/>
  <c r="L9" i="8"/>
  <c r="M9" i="8" s="1"/>
  <c r="O9" i="8" s="1"/>
  <c r="L7" i="8"/>
  <c r="M7" i="8" s="1"/>
  <c r="O7" i="8" s="1"/>
  <c r="O5" i="8" l="1"/>
  <c r="O12" i="8"/>
  <c r="O11" i="8"/>
</calcChain>
</file>

<file path=xl/comments1.xml><?xml version="1.0" encoding="utf-8"?>
<comments xmlns="http://schemas.openxmlformats.org/spreadsheetml/2006/main">
  <authors>
    <author>tc={827C9001-D8F9-4148-99CF-B5F739CE2994}</author>
    <author>tc={92876F02-B0D4-40A9-B19B-8ECCEBD5DA4F}</author>
    <author>tc={D10CC224-5B72-485D-8D05-10C468914CF1}</author>
  </authors>
  <commentList>
    <comment ref="J3" authorId="0" shapeId="0">
      <text>
        <r>
          <rPr>
            <sz val="11"/>
            <color theme="1"/>
            <rFont val="宋体"/>
            <charset val="134"/>
            <scheme val="minor"/>
          </rPr>
          <t>[线程批注]
你的Excel版本可读取此线程批注; 但如果在更新版本的Excel中打开文件，则对批注所作的任何改动都将被删除。了解详细信息: https://go.microsoft.com/fwlink/?linkid=870924
注释:
    直接抵扣第一年保费</t>
        </r>
      </text>
    </comment>
    <comment ref="L3" authorId="1" shapeId="0">
      <text>
        <r>
          <rPr>
            <sz val="11"/>
            <color theme="1"/>
            <rFont val="宋体"/>
            <charset val="134"/>
            <scheme val="minor"/>
          </rPr>
          <t>[线程批注]
你的Excel版本可读取此线程批注; 但如果在更新版本的Excel中打开文件，则对批注所作的任何改动都将被删除。了解详细信息: https://go.microsoft.com/fwlink/?linkid=870924
注释:
    可用于抵扣第二年保费</t>
        </r>
      </text>
    </comment>
    <comment ref="N3" authorId="2" shapeId="0">
      <text>
        <r>
          <rPr>
            <sz val="11"/>
            <color theme="1"/>
            <rFont val="宋体"/>
            <charset val="134"/>
            <scheme val="minor"/>
          </rPr>
          <t>[线程批注]
你的Excel版本可读取此线程批注; 但如果在更新版本的Excel中打开文件，则对批注所作的任何改动都将被删除。了解详细信息: https://go.microsoft.com/fwlink/?linkid=870924
注释:
    和指定险种一起投保可额外享受的保费回赠</t>
        </r>
      </text>
    </comment>
  </commentList>
</comments>
</file>

<file path=xl/sharedStrings.xml><?xml version="1.0" encoding="utf-8"?>
<sst xmlns="http://schemas.openxmlformats.org/spreadsheetml/2006/main" count="43" uniqueCount="36">
  <si>
    <t>受保人：14岁男</t>
    <phoneticPr fontId="1" type="noConversion"/>
  </si>
  <si>
    <t>保险产品</t>
    <phoneticPr fontId="1" type="noConversion"/>
  </si>
  <si>
    <t>缴费期限</t>
    <phoneticPr fontId="1" type="noConversion"/>
  </si>
  <si>
    <t>环宇盈活</t>
    <phoneticPr fontId="1" type="noConversion"/>
  </si>
  <si>
    <t>退保价值</t>
    <phoneticPr fontId="1" type="noConversion"/>
  </si>
  <si>
    <t>24岁</t>
    <phoneticPr fontId="1" type="noConversion"/>
  </si>
  <si>
    <t>34岁</t>
    <phoneticPr fontId="1" type="noConversion"/>
  </si>
  <si>
    <t>44岁</t>
    <phoneticPr fontId="1" type="noConversion"/>
  </si>
  <si>
    <t>65岁</t>
    <phoneticPr fontId="1" type="noConversion"/>
  </si>
  <si>
    <t>75岁</t>
    <phoneticPr fontId="1" type="noConversion"/>
  </si>
  <si>
    <t>85岁</t>
    <phoneticPr fontId="1" type="noConversion"/>
  </si>
  <si>
    <t>每年保费（美金）</t>
    <phoneticPr fontId="1" type="noConversion"/>
  </si>
  <si>
    <t>保费回赠</t>
    <phoneticPr fontId="1" type="noConversion"/>
  </si>
  <si>
    <t>第二年保费</t>
    <phoneticPr fontId="1" type="noConversion"/>
  </si>
  <si>
    <t>若同时购买重疾，保费回赠+3%</t>
    <phoneticPr fontId="1" type="noConversion"/>
  </si>
  <si>
    <t>保险项目</t>
    <phoneticPr fontId="7" type="noConversion"/>
  </si>
  <si>
    <t>保额</t>
    <phoneticPr fontId="7" type="noConversion"/>
  </si>
  <si>
    <t>首十年额外赠送保额</t>
    <phoneticPr fontId="7" type="noConversion"/>
  </si>
  <si>
    <t>缴费年限</t>
    <phoneticPr fontId="7" type="noConversion"/>
  </si>
  <si>
    <t>年缴保费</t>
    <phoneticPr fontId="7" type="noConversion"/>
  </si>
  <si>
    <t>保费总计</t>
    <phoneticPr fontId="7" type="noConversion"/>
  </si>
  <si>
    <t>退保价值（若未理赔，可退保）</t>
    <phoneticPr fontId="7" type="noConversion"/>
  </si>
  <si>
    <t>65岁</t>
    <phoneticPr fontId="7" type="noConversion"/>
  </si>
  <si>
    <t>75岁</t>
    <phoneticPr fontId="7" type="noConversion"/>
  </si>
  <si>
    <t>85岁</t>
    <phoneticPr fontId="7" type="noConversion"/>
  </si>
  <si>
    <t>「爱伴航」保险计划 2</t>
    <phoneticPr fontId="7" type="noConversion"/>
  </si>
  <si>
    <t>10万美金</t>
    <phoneticPr fontId="7" type="noConversion"/>
  </si>
  <si>
    <t>5万美金</t>
    <phoneticPr fontId="7" type="noConversion"/>
  </si>
  <si>
    <t>20万美金</t>
    <phoneticPr fontId="7" type="noConversion"/>
  </si>
  <si>
    <t>保费回赠</t>
    <phoneticPr fontId="7" type="noConversion"/>
  </si>
  <si>
    <t>第二年保费</t>
    <phoneticPr fontId="7" type="noConversion"/>
  </si>
  <si>
    <t>配合储蓄险投保，保费加赠</t>
    <phoneticPr fontId="7" type="noConversion"/>
  </si>
  <si>
    <t>财富盈活：   （中短期收益更好，9月底前保费最低缴纳额可调整5万*5年, 9月后恢复最低10万*5年</t>
    <phoneticPr fontId="1" type="noConversion"/>
  </si>
  <si>
    <t>现金券抵扣</t>
    <phoneticPr fontId="1" type="noConversion"/>
  </si>
  <si>
    <t>第一年保费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</si>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</sst>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3" tint="0.3999755851924192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0" xfId="0" applyFont="1">
      <alignment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2" borderId="16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5" fillId="2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2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15</xdr:row>
      <xdr:rowOff>1</xdr:rowOff>
    </xdr:from>
    <xdr:to>
      <xdr:col>7</xdr:col>
      <xdr:colOff>260523</xdr:colOff>
      <xdr:row>37</xdr:row>
      <xdr:rowOff>196851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A07BB78-16A9-4A86-8BA7-21720CB27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251201"/>
          <a:ext cx="6337472" cy="5226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10</xdr:row>
      <xdr:rowOff>0</xdr:rowOff>
    </xdr:from>
    <xdr:to>
      <xdr:col>8</xdr:col>
      <xdr:colOff>504019</xdr:colOff>
      <xdr:row>46</xdr:row>
      <xdr:rowOff>84686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D94B1A23-0F66-B5CE-F752-01952F5F3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150" y="2286000"/>
          <a:ext cx="6447619" cy="831428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ydia Wu" id="{EEAB63A7-553F-481D-B2B4-991016C2CCF5}" userId="4684c88dc3653d76" providerId="Windows Live"/>
</personLi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3" dT="2026-08-27T02:30:15.40" personId="{EEAB63A7-553F-481D-B2B4-991016C2CCF5}" id="{827C9001-D8F9-4148-99CF-B5F739CE2994}">
    <text>直接抵扣第一年保费</text>
  </threadedComment>
  <threadedComment ref="L3" dT="2026-08-27T02:30:33.86" personId="{EEAB63A7-553F-481D-B2B4-991016C2CCF5}" id="{92876F02-B0D4-40A9-B19B-8ECCEBD5DA4F}">
    <text>可用于抵扣第二年保费</text>
  </threadedComment>
  <threadedComment ref="N3" dT="2026-08-27T02:32:22.40" personId="{EEAB63A7-553F-481D-B2B4-991016C2CCF5}" id="{D10CC224-5B72-485D-8D05-10C468914CF1}">
    <text>和指定险种一起投保可额外享受的保费回赠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A14" sqref="A14"/>
    </sheetView>
  </sheetViews>
  <sheetFormatPr defaultColWidth="8.77734375" defaultRowHeight="18" customHeight="1" x14ac:dyDescent="0.25"/>
  <cols>
    <col min="1" max="1" width="16.109375" style="1" customWidth="1"/>
    <col min="2" max="2" width="15.88671875" style="1" customWidth="1"/>
    <col min="3" max="3" width="10.6640625" style="1" customWidth="1"/>
    <col min="4" max="4" width="10.44140625" style="1" customWidth="1"/>
    <col min="5" max="5" width="10.6640625" style="1" customWidth="1"/>
    <col min="6" max="6" width="11.77734375" style="1" customWidth="1"/>
    <col min="7" max="7" width="11.44140625" style="1" customWidth="1"/>
    <col min="8" max="8" width="11.77734375" style="1" customWidth="1"/>
    <col min="9" max="11" width="13.77734375" style="1" customWidth="1"/>
    <col min="12" max="12" width="12.77734375" style="1" customWidth="1"/>
    <col min="13" max="13" width="10.77734375" style="1" customWidth="1"/>
    <col min="14" max="14" width="16.21875" style="1" customWidth="1"/>
    <col min="15" max="16" width="11.6640625" style="9" customWidth="1"/>
    <col min="17" max="16384" width="8.77734375" style="1"/>
  </cols>
  <sheetData>
    <row r="1" spans="1:19" ht="18" customHeight="1" x14ac:dyDescent="0.25">
      <c r="A1" s="6" t="s">
        <v>0</v>
      </c>
      <c r="B1" s="6"/>
    </row>
    <row r="2" spans="1:19" ht="18" customHeight="1" thickBot="1" x14ac:dyDescent="0.3">
      <c r="E2" s="28"/>
    </row>
    <row r="3" spans="1:19" ht="24" customHeight="1" x14ac:dyDescent="0.25">
      <c r="A3" s="48" t="s">
        <v>1</v>
      </c>
      <c r="B3" s="42" t="s">
        <v>11</v>
      </c>
      <c r="C3" s="42" t="s">
        <v>2</v>
      </c>
      <c r="D3" s="42" t="s">
        <v>4</v>
      </c>
      <c r="E3" s="42"/>
      <c r="F3" s="42"/>
      <c r="G3" s="42"/>
      <c r="H3" s="42"/>
      <c r="I3" s="42"/>
      <c r="J3" s="51" t="s">
        <v>33</v>
      </c>
      <c r="K3" s="53" t="s">
        <v>34</v>
      </c>
      <c r="L3" s="40" t="s">
        <v>12</v>
      </c>
      <c r="M3" s="42" t="s">
        <v>13</v>
      </c>
      <c r="N3" s="44" t="s">
        <v>14</v>
      </c>
      <c r="O3" s="46" t="s">
        <v>13</v>
      </c>
      <c r="P3" s="76"/>
    </row>
    <row r="4" spans="1:19" ht="24" customHeight="1" x14ac:dyDescent="0.25">
      <c r="A4" s="49"/>
      <c r="B4" s="43"/>
      <c r="C4" s="43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52"/>
      <c r="K4" s="54"/>
      <c r="L4" s="41"/>
      <c r="M4" s="43"/>
      <c r="N4" s="45"/>
      <c r="O4" s="47"/>
      <c r="P4" s="76"/>
    </row>
    <row r="5" spans="1:19" ht="24" customHeight="1" x14ac:dyDescent="0.25">
      <c r="A5" s="49" t="s">
        <v>3</v>
      </c>
      <c r="B5" s="3">
        <v>20000</v>
      </c>
      <c r="C5" s="4">
        <v>5</v>
      </c>
      <c r="D5" s="3">
        <v>130744</v>
      </c>
      <c r="E5" s="3">
        <v>269059</v>
      </c>
      <c r="F5" s="3">
        <v>585477</v>
      </c>
      <c r="G5" s="3">
        <v>2197109</v>
      </c>
      <c r="H5" s="3">
        <v>4124275</v>
      </c>
      <c r="I5" s="3">
        <v>7741832</v>
      </c>
      <c r="J5" s="29">
        <f>1250+63</f>
        <v>1313</v>
      </c>
      <c r="K5" s="3">
        <f>B5-J5</f>
        <v>18687</v>
      </c>
      <c r="L5" s="7">
        <f>ROUND(B5*13%,0)</f>
        <v>2600</v>
      </c>
      <c r="M5" s="3">
        <f>B5-L5</f>
        <v>17400</v>
      </c>
      <c r="N5" s="7">
        <f>ROUND(B5*3%,0)</f>
        <v>600</v>
      </c>
      <c r="O5" s="8">
        <f>M5-N5</f>
        <v>16800</v>
      </c>
      <c r="P5" s="77">
        <f>F5/(B5*C5)</f>
        <v>5.8547700000000003</v>
      </c>
      <c r="Q5" s="75">
        <f>G5/(B5*C5)</f>
        <v>21.97109</v>
      </c>
      <c r="R5" s="75">
        <f>H5/(B5*C5)</f>
        <v>41.242750000000001</v>
      </c>
      <c r="S5" s="75">
        <f>I5/(B5*C5)</f>
        <v>77.418319999999994</v>
      </c>
    </row>
    <row r="6" spans="1:19" ht="24" customHeight="1" x14ac:dyDescent="0.25">
      <c r="A6" s="49"/>
      <c r="B6" s="3">
        <v>100000</v>
      </c>
      <c r="C6" s="4">
        <v>1</v>
      </c>
      <c r="D6" s="3">
        <v>163647</v>
      </c>
      <c r="E6" s="3">
        <v>323791</v>
      </c>
      <c r="F6" s="3">
        <v>661424</v>
      </c>
      <c r="G6" s="3">
        <v>2482165</v>
      </c>
      <c r="H6" s="3">
        <v>4659365</v>
      </c>
      <c r="I6" s="3">
        <v>8746126</v>
      </c>
      <c r="J6" s="29">
        <v>2925</v>
      </c>
      <c r="K6" s="3">
        <f t="shared" ref="K6:K13" si="0">B6-J6</f>
        <v>97075</v>
      </c>
      <c r="L6" s="7">
        <f>ROUND(B6*2%,0)</f>
        <v>2000</v>
      </c>
      <c r="M6" s="3" t="s">
        <v>35</v>
      </c>
      <c r="N6" s="7"/>
      <c r="O6" s="8"/>
      <c r="P6" s="77">
        <f t="shared" ref="P6:P13" si="1">F6/(B6*C6)</f>
        <v>6.6142399999999997</v>
      </c>
      <c r="Q6" s="75">
        <f t="shared" ref="Q6:Q13" si="2">G6/(B6*C6)</f>
        <v>24.821650000000002</v>
      </c>
      <c r="R6" s="75">
        <f t="shared" ref="R6:R13" si="3">H6/(B6*C6)</f>
        <v>46.593649999999997</v>
      </c>
      <c r="S6" s="75">
        <f t="shared" ref="S6:S13" si="4">I6/(B6*C6)</f>
        <v>87.461259999999996</v>
      </c>
    </row>
    <row r="7" spans="1:19" ht="24" customHeight="1" x14ac:dyDescent="0.25">
      <c r="A7" s="49"/>
      <c r="B7" s="3">
        <v>40000</v>
      </c>
      <c r="C7" s="4">
        <v>5</v>
      </c>
      <c r="D7" s="3">
        <v>262289</v>
      </c>
      <c r="E7" s="3">
        <v>539767</v>
      </c>
      <c r="F7" s="3">
        <v>1170956</v>
      </c>
      <c r="G7" s="3">
        <v>4394227</v>
      </c>
      <c r="H7" s="3">
        <v>8248568</v>
      </c>
      <c r="I7" s="3">
        <v>15483696</v>
      </c>
      <c r="J7" s="29">
        <f>1250*2+63*3</f>
        <v>2689</v>
      </c>
      <c r="K7" s="3">
        <f t="shared" si="0"/>
        <v>37311</v>
      </c>
      <c r="L7" s="7">
        <f>ROUND(B7*19%,0)</f>
        <v>7600</v>
      </c>
      <c r="M7" s="3">
        <f t="shared" ref="M7:M12" si="5">B7-L7</f>
        <v>32400</v>
      </c>
      <c r="N7" s="7">
        <f>ROUND(B7*3%,0)</f>
        <v>1200</v>
      </c>
      <c r="O7" s="8">
        <f t="shared" ref="O7:O12" si="6">M7-N7</f>
        <v>31200</v>
      </c>
      <c r="P7" s="77">
        <f t="shared" si="1"/>
        <v>5.8547799999999999</v>
      </c>
      <c r="Q7" s="75">
        <f t="shared" si="2"/>
        <v>21.971135</v>
      </c>
      <c r="R7" s="75">
        <f t="shared" si="3"/>
        <v>41.242840000000001</v>
      </c>
      <c r="S7" s="75">
        <f t="shared" si="4"/>
        <v>77.418480000000002</v>
      </c>
    </row>
    <row r="8" spans="1:19" ht="24" customHeight="1" x14ac:dyDescent="0.25">
      <c r="A8" s="49"/>
      <c r="B8" s="3">
        <v>200000</v>
      </c>
      <c r="C8" s="4">
        <v>1</v>
      </c>
      <c r="D8" s="5">
        <v>328294</v>
      </c>
      <c r="E8" s="3">
        <v>649560</v>
      </c>
      <c r="F8" s="5">
        <v>1322873</v>
      </c>
      <c r="G8" s="3">
        <v>4964322</v>
      </c>
      <c r="H8" s="3">
        <v>9318716</v>
      </c>
      <c r="I8" s="3">
        <v>17492511</v>
      </c>
      <c r="J8" s="29">
        <v>2925</v>
      </c>
      <c r="K8" s="3">
        <f t="shared" si="0"/>
        <v>197075</v>
      </c>
      <c r="L8" s="7">
        <f>ROUND(B8*2%,0)</f>
        <v>4000</v>
      </c>
      <c r="M8" s="3" t="s">
        <v>35</v>
      </c>
      <c r="N8" s="7"/>
      <c r="O8" s="8"/>
      <c r="P8" s="77">
        <f t="shared" si="1"/>
        <v>6.6143650000000003</v>
      </c>
      <c r="Q8" s="75">
        <f t="shared" si="2"/>
        <v>24.82161</v>
      </c>
      <c r="R8" s="75">
        <f t="shared" si="3"/>
        <v>46.593580000000003</v>
      </c>
      <c r="S8" s="75">
        <f t="shared" si="4"/>
        <v>87.462554999999995</v>
      </c>
    </row>
    <row r="9" spans="1:19" ht="24" customHeight="1" x14ac:dyDescent="0.25">
      <c r="A9" s="49"/>
      <c r="B9" s="3">
        <v>60000</v>
      </c>
      <c r="C9" s="4">
        <v>5</v>
      </c>
      <c r="D9" s="3">
        <v>394643</v>
      </c>
      <c r="E9" s="3">
        <v>812139</v>
      </c>
      <c r="F9" s="3">
        <v>1756433</v>
      </c>
      <c r="G9" s="3">
        <v>6591337</v>
      </c>
      <c r="H9" s="3">
        <v>12372846</v>
      </c>
      <c r="I9" s="3">
        <v>23225533</v>
      </c>
      <c r="J9" s="29">
        <v>2925</v>
      </c>
      <c r="K9" s="3">
        <f t="shared" si="0"/>
        <v>57075</v>
      </c>
      <c r="L9" s="7">
        <f>ROUND(B9*23%,0)</f>
        <v>13800</v>
      </c>
      <c r="M9" s="3">
        <f t="shared" si="5"/>
        <v>46200</v>
      </c>
      <c r="N9" s="7">
        <f>ROUND(B9*3%,0)</f>
        <v>1800</v>
      </c>
      <c r="O9" s="8">
        <f t="shared" si="6"/>
        <v>44400</v>
      </c>
      <c r="P9" s="77">
        <f t="shared" si="1"/>
        <v>5.854776666666667</v>
      </c>
      <c r="Q9" s="75">
        <f t="shared" si="2"/>
        <v>21.971123333333335</v>
      </c>
      <c r="R9" s="75">
        <f t="shared" si="3"/>
        <v>41.242820000000002</v>
      </c>
      <c r="S9" s="75">
        <f t="shared" si="4"/>
        <v>77.418443333333329</v>
      </c>
    </row>
    <row r="10" spans="1:19" ht="24" customHeight="1" thickBot="1" x14ac:dyDescent="0.3">
      <c r="A10" s="50"/>
      <c r="B10" s="17">
        <v>300000</v>
      </c>
      <c r="C10" s="15">
        <v>1</v>
      </c>
      <c r="D10" s="17">
        <v>493951</v>
      </c>
      <c r="E10" s="17">
        <v>977328</v>
      </c>
      <c r="F10" s="17">
        <v>1984315</v>
      </c>
      <c r="G10" s="17">
        <v>7446504</v>
      </c>
      <c r="H10" s="17">
        <v>13978112</v>
      </c>
      <c r="I10" s="17">
        <v>26238839</v>
      </c>
      <c r="J10" s="30">
        <v>2925</v>
      </c>
      <c r="K10" s="17">
        <f t="shared" si="0"/>
        <v>297075</v>
      </c>
      <c r="L10" s="31">
        <f>ROUND(B10*3%,0)</f>
        <v>9000</v>
      </c>
      <c r="M10" s="3" t="s">
        <v>35</v>
      </c>
      <c r="N10" s="31"/>
      <c r="O10" s="32"/>
      <c r="P10" s="77">
        <f t="shared" si="1"/>
        <v>6.6143833333333335</v>
      </c>
      <c r="Q10" s="75">
        <f t="shared" si="2"/>
        <v>24.821680000000001</v>
      </c>
      <c r="R10" s="75">
        <f t="shared" si="3"/>
        <v>46.593706666666669</v>
      </c>
      <c r="S10" s="75">
        <f t="shared" si="4"/>
        <v>87.462796666666662</v>
      </c>
    </row>
    <row r="11" spans="1:19" ht="54" customHeight="1" thickTop="1" x14ac:dyDescent="0.25">
      <c r="A11" s="55" t="s">
        <v>32</v>
      </c>
      <c r="B11" s="19">
        <v>50000</v>
      </c>
      <c r="C11" s="18">
        <v>5</v>
      </c>
      <c r="D11" s="19">
        <v>329831</v>
      </c>
      <c r="E11" s="19">
        <v>693549</v>
      </c>
      <c r="F11" s="19">
        <v>1463695</v>
      </c>
      <c r="G11" s="19">
        <v>5492782</v>
      </c>
      <c r="H11" s="19">
        <v>10310708</v>
      </c>
      <c r="I11" s="19">
        <v>19354617</v>
      </c>
      <c r="J11" s="33">
        <v>2925</v>
      </c>
      <c r="K11" s="19">
        <f t="shared" si="0"/>
        <v>47075</v>
      </c>
      <c r="L11" s="34">
        <f>ROUND(B11*23%,0)</f>
        <v>11500</v>
      </c>
      <c r="M11" s="19">
        <f t="shared" si="5"/>
        <v>38500</v>
      </c>
      <c r="N11" s="34">
        <f>ROUND(B11*3%,0)</f>
        <v>1500</v>
      </c>
      <c r="O11" s="35">
        <f t="shared" si="6"/>
        <v>37000</v>
      </c>
      <c r="P11" s="77">
        <f t="shared" si="1"/>
        <v>5.8547799999999999</v>
      </c>
      <c r="Q11" s="75">
        <f t="shared" si="2"/>
        <v>21.971128</v>
      </c>
      <c r="R11" s="75">
        <f t="shared" si="3"/>
        <v>41.242832</v>
      </c>
      <c r="S11" s="75">
        <f t="shared" si="4"/>
        <v>77.418468000000004</v>
      </c>
    </row>
    <row r="12" spans="1:19" ht="52.5" customHeight="1" x14ac:dyDescent="0.25">
      <c r="A12" s="56"/>
      <c r="B12" s="3">
        <v>60000</v>
      </c>
      <c r="C12" s="4">
        <v>5</v>
      </c>
      <c r="D12" s="3">
        <v>395797</v>
      </c>
      <c r="E12" s="3">
        <v>832259</v>
      </c>
      <c r="F12" s="3">
        <v>1756433</v>
      </c>
      <c r="G12" s="3">
        <v>6591337</v>
      </c>
      <c r="H12" s="3">
        <v>12372846</v>
      </c>
      <c r="I12" s="3">
        <v>23225533</v>
      </c>
      <c r="J12" s="29">
        <v>2925</v>
      </c>
      <c r="K12" s="3">
        <f t="shared" si="0"/>
        <v>57075</v>
      </c>
      <c r="L12" s="7">
        <f>ROUND(B12*23%,0)</f>
        <v>13800</v>
      </c>
      <c r="M12" s="3">
        <f t="shared" si="5"/>
        <v>46200</v>
      </c>
      <c r="N12" s="7">
        <f>ROUND(B12*3%,0)</f>
        <v>1800</v>
      </c>
      <c r="O12" s="36">
        <f t="shared" si="6"/>
        <v>44400</v>
      </c>
      <c r="P12" s="77">
        <f t="shared" si="1"/>
        <v>5.854776666666667</v>
      </c>
      <c r="Q12" s="75">
        <f t="shared" si="2"/>
        <v>21.971123333333335</v>
      </c>
      <c r="R12" s="75">
        <f t="shared" si="3"/>
        <v>41.242820000000002</v>
      </c>
      <c r="S12" s="75">
        <f t="shared" si="4"/>
        <v>77.418443333333329</v>
      </c>
    </row>
    <row r="13" spans="1:19" ht="52.5" customHeight="1" thickBot="1" x14ac:dyDescent="0.3">
      <c r="A13" s="57"/>
      <c r="B13" s="14">
        <v>500000</v>
      </c>
      <c r="C13" s="12">
        <v>1</v>
      </c>
      <c r="D13" s="14">
        <v>826398</v>
      </c>
      <c r="E13" s="14">
        <v>1634039</v>
      </c>
      <c r="F13" s="14">
        <v>3307189</v>
      </c>
      <c r="G13" s="14">
        <v>12410828</v>
      </c>
      <c r="H13" s="14">
        <v>23296831</v>
      </c>
      <c r="I13" s="14">
        <v>43731355</v>
      </c>
      <c r="J13" s="37">
        <v>2925</v>
      </c>
      <c r="K13" s="14">
        <f t="shared" si="0"/>
        <v>497075</v>
      </c>
      <c r="L13" s="38">
        <f>ROUND(B13*3%,0)</f>
        <v>15000</v>
      </c>
      <c r="M13" s="3" t="s">
        <v>35</v>
      </c>
      <c r="N13" s="38"/>
      <c r="O13" s="39"/>
      <c r="P13" s="77">
        <f t="shared" si="1"/>
        <v>6.6143780000000003</v>
      </c>
      <c r="Q13" s="75">
        <f t="shared" si="2"/>
        <v>24.821656000000001</v>
      </c>
      <c r="R13" s="75">
        <f t="shared" si="3"/>
        <v>46.593662000000002</v>
      </c>
      <c r="S13" s="75">
        <f t="shared" si="4"/>
        <v>87.462710000000001</v>
      </c>
    </row>
    <row r="14" spans="1:19" ht="18" customHeight="1" thickTop="1" x14ac:dyDescent="0.25"/>
  </sheetData>
  <mergeCells count="12">
    <mergeCell ref="A5:A10"/>
    <mergeCell ref="C3:C4"/>
    <mergeCell ref="J3:J4"/>
    <mergeCell ref="K3:K4"/>
    <mergeCell ref="A11:A13"/>
    <mergeCell ref="L3:L4"/>
    <mergeCell ref="M3:M4"/>
    <mergeCell ref="N3:N4"/>
    <mergeCell ref="O3:O4"/>
    <mergeCell ref="A3:A4"/>
    <mergeCell ref="B3:B4"/>
    <mergeCell ref="D3:I3"/>
  </mergeCells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"/>
  <sheetViews>
    <sheetView workbookViewId="0">
      <selection activeCell="M4" sqref="M4"/>
    </sheetView>
  </sheetViews>
  <sheetFormatPr defaultColWidth="8.77734375" defaultRowHeight="18" customHeight="1" x14ac:dyDescent="0.25"/>
  <cols>
    <col min="1" max="1" width="3.88671875" style="1" customWidth="1"/>
    <col min="2" max="2" width="21.6640625" style="1" bestFit="1" customWidth="1"/>
    <col min="3" max="4" width="10.77734375" style="1" customWidth="1"/>
    <col min="5" max="6" width="10.88671875" style="1" customWidth="1"/>
    <col min="7" max="7" width="11.33203125" style="1" customWidth="1"/>
    <col min="8" max="8" width="9.21875" style="1" customWidth="1"/>
    <col min="9" max="9" width="11" style="1" customWidth="1"/>
    <col min="10" max="10" width="12.5546875" style="1" customWidth="1"/>
    <col min="11" max="11" width="10.33203125" style="1" customWidth="1"/>
    <col min="12" max="12" width="12" style="1" customWidth="1"/>
    <col min="13" max="13" width="15.21875" style="1" customWidth="1"/>
    <col min="14" max="14" width="11.77734375" style="1" customWidth="1"/>
    <col min="15" max="16384" width="8.77734375" style="1"/>
  </cols>
  <sheetData>
    <row r="1" spans="2:14" ht="18" customHeight="1" thickBot="1" x14ac:dyDescent="0.3"/>
    <row r="2" spans="2:14" ht="24" customHeight="1" thickTop="1" x14ac:dyDescent="0.25">
      <c r="B2" s="67" t="s">
        <v>15</v>
      </c>
      <c r="C2" s="59" t="s">
        <v>16</v>
      </c>
      <c r="D2" s="71" t="s">
        <v>17</v>
      </c>
      <c r="E2" s="59" t="s">
        <v>18</v>
      </c>
      <c r="F2" s="73" t="s">
        <v>19</v>
      </c>
      <c r="G2" s="59" t="s">
        <v>20</v>
      </c>
      <c r="H2" s="59" t="s">
        <v>21</v>
      </c>
      <c r="I2" s="59"/>
      <c r="J2" s="59"/>
      <c r="K2" s="58" t="s">
        <v>29</v>
      </c>
      <c r="L2" s="59" t="s">
        <v>30</v>
      </c>
      <c r="M2" s="60" t="s">
        <v>31</v>
      </c>
      <c r="N2" s="61" t="s">
        <v>30</v>
      </c>
    </row>
    <row r="3" spans="2:14" s="9" customFormat="1" ht="24" customHeight="1" x14ac:dyDescent="0.25">
      <c r="B3" s="63"/>
      <c r="C3" s="43"/>
      <c r="D3" s="72"/>
      <c r="E3" s="43"/>
      <c r="F3" s="74"/>
      <c r="G3" s="43"/>
      <c r="H3" s="2" t="s">
        <v>22</v>
      </c>
      <c r="I3" s="2" t="s">
        <v>23</v>
      </c>
      <c r="J3" s="2" t="s">
        <v>24</v>
      </c>
      <c r="K3" s="41"/>
      <c r="L3" s="43"/>
      <c r="M3" s="45"/>
      <c r="N3" s="62"/>
    </row>
    <row r="4" spans="2:14" ht="24" customHeight="1" x14ac:dyDescent="0.25">
      <c r="B4" s="63" t="s">
        <v>25</v>
      </c>
      <c r="C4" s="65" t="s">
        <v>26</v>
      </c>
      <c r="D4" s="65" t="s">
        <v>27</v>
      </c>
      <c r="E4" s="4">
        <v>25</v>
      </c>
      <c r="F4" s="11">
        <v>1835</v>
      </c>
      <c r="G4" s="4">
        <f t="shared" ref="G4:G9" si="0">F4*E4</f>
        <v>45875</v>
      </c>
      <c r="H4" s="3">
        <v>217788</v>
      </c>
      <c r="I4" s="3">
        <v>433195</v>
      </c>
      <c r="J4" s="3">
        <v>897532</v>
      </c>
      <c r="K4" s="20">
        <f>ROUND(F4/12*3,0)</f>
        <v>459</v>
      </c>
      <c r="L4" s="4">
        <f>F4-K4</f>
        <v>1376</v>
      </c>
      <c r="M4" s="20">
        <f>K4</f>
        <v>459</v>
      </c>
      <c r="N4" s="21">
        <f>L4-M4</f>
        <v>917</v>
      </c>
    </row>
    <row r="5" spans="2:14" ht="24" customHeight="1" x14ac:dyDescent="0.25">
      <c r="B5" s="63"/>
      <c r="C5" s="65"/>
      <c r="D5" s="65"/>
      <c r="E5" s="4">
        <v>18</v>
      </c>
      <c r="F5" s="11">
        <v>2382</v>
      </c>
      <c r="G5" s="4">
        <f t="shared" si="0"/>
        <v>42876</v>
      </c>
      <c r="H5" s="3">
        <v>249835</v>
      </c>
      <c r="I5" s="3">
        <v>501165</v>
      </c>
      <c r="J5" s="3">
        <v>1037760</v>
      </c>
      <c r="K5" s="20">
        <f t="shared" ref="K5:K9" si="1">ROUND(F5/12*3,0)</f>
        <v>596</v>
      </c>
      <c r="L5" s="4">
        <f t="shared" ref="L5:L9" si="2">F5-K5</f>
        <v>1786</v>
      </c>
      <c r="M5" s="20">
        <f t="shared" ref="M5:M9" si="3">K5</f>
        <v>596</v>
      </c>
      <c r="N5" s="21">
        <f t="shared" ref="N5:N9" si="4">L5-M5</f>
        <v>1190</v>
      </c>
    </row>
    <row r="6" spans="2:14" ht="24" customHeight="1" thickBot="1" x14ac:dyDescent="0.3">
      <c r="B6" s="64"/>
      <c r="C6" s="66"/>
      <c r="D6" s="66"/>
      <c r="E6" s="15">
        <v>10</v>
      </c>
      <c r="F6" s="16">
        <v>3883</v>
      </c>
      <c r="G6" s="15">
        <f t="shared" si="0"/>
        <v>38830</v>
      </c>
      <c r="H6" s="17">
        <v>377915</v>
      </c>
      <c r="I6" s="17">
        <v>755209</v>
      </c>
      <c r="J6" s="17">
        <v>1580549</v>
      </c>
      <c r="K6" s="22">
        <f t="shared" si="1"/>
        <v>971</v>
      </c>
      <c r="L6" s="15">
        <f t="shared" si="2"/>
        <v>2912</v>
      </c>
      <c r="M6" s="22">
        <f t="shared" si="3"/>
        <v>971</v>
      </c>
      <c r="N6" s="23">
        <f t="shared" si="4"/>
        <v>1941</v>
      </c>
    </row>
    <row r="7" spans="2:14" ht="24" customHeight="1" thickTop="1" x14ac:dyDescent="0.25">
      <c r="B7" s="67" t="s">
        <v>25</v>
      </c>
      <c r="C7" s="69" t="s">
        <v>28</v>
      </c>
      <c r="D7" s="69" t="s">
        <v>26</v>
      </c>
      <c r="E7" s="18">
        <v>25</v>
      </c>
      <c r="F7" s="10">
        <v>3650</v>
      </c>
      <c r="G7" s="18">
        <f t="shared" si="0"/>
        <v>91250</v>
      </c>
      <c r="H7" s="19">
        <v>435576</v>
      </c>
      <c r="I7" s="19">
        <v>866390</v>
      </c>
      <c r="J7" s="19">
        <v>1795064</v>
      </c>
      <c r="K7" s="24">
        <f t="shared" si="1"/>
        <v>913</v>
      </c>
      <c r="L7" s="18">
        <f t="shared" si="2"/>
        <v>2737</v>
      </c>
      <c r="M7" s="24">
        <f t="shared" si="3"/>
        <v>913</v>
      </c>
      <c r="N7" s="25">
        <f t="shared" si="4"/>
        <v>1824</v>
      </c>
    </row>
    <row r="8" spans="2:14" ht="24" customHeight="1" x14ac:dyDescent="0.25">
      <c r="B8" s="63"/>
      <c r="C8" s="65"/>
      <c r="D8" s="65"/>
      <c r="E8" s="4">
        <v>18</v>
      </c>
      <c r="F8" s="11">
        <v>4744</v>
      </c>
      <c r="G8" s="4">
        <f t="shared" si="0"/>
        <v>85392</v>
      </c>
      <c r="H8" s="3">
        <v>499670</v>
      </c>
      <c r="I8" s="3">
        <v>1002330</v>
      </c>
      <c r="J8" s="3">
        <v>2075520</v>
      </c>
      <c r="K8" s="20">
        <f t="shared" si="1"/>
        <v>1186</v>
      </c>
      <c r="L8" s="4">
        <f t="shared" si="2"/>
        <v>3558</v>
      </c>
      <c r="M8" s="20">
        <f t="shared" si="3"/>
        <v>1186</v>
      </c>
      <c r="N8" s="21">
        <f t="shared" si="4"/>
        <v>2372</v>
      </c>
    </row>
    <row r="9" spans="2:14" ht="24" customHeight="1" thickBot="1" x14ac:dyDescent="0.3">
      <c r="B9" s="68"/>
      <c r="C9" s="70"/>
      <c r="D9" s="70"/>
      <c r="E9" s="12">
        <v>10</v>
      </c>
      <c r="F9" s="13">
        <v>7736</v>
      </c>
      <c r="G9" s="12">
        <f t="shared" si="0"/>
        <v>77360</v>
      </c>
      <c r="H9" s="14">
        <v>755830</v>
      </c>
      <c r="I9" s="14">
        <v>1510418</v>
      </c>
      <c r="J9" s="14">
        <v>3161098</v>
      </c>
      <c r="K9" s="26">
        <f t="shared" si="1"/>
        <v>1934</v>
      </c>
      <c r="L9" s="12">
        <f t="shared" si="2"/>
        <v>5802</v>
      </c>
      <c r="M9" s="26">
        <f t="shared" si="3"/>
        <v>1934</v>
      </c>
      <c r="N9" s="27">
        <f t="shared" si="4"/>
        <v>3868</v>
      </c>
    </row>
    <row r="10" spans="2:14" ht="18" customHeight="1" thickTop="1" x14ac:dyDescent="0.25"/>
  </sheetData>
  <mergeCells count="17">
    <mergeCell ref="G2:G3"/>
    <mergeCell ref="B2:B3"/>
    <mergeCell ref="C2:C3"/>
    <mergeCell ref="D2:D3"/>
    <mergeCell ref="E2:E3"/>
    <mergeCell ref="F2:F3"/>
    <mergeCell ref="B4:B6"/>
    <mergeCell ref="C4:C6"/>
    <mergeCell ref="D4:D6"/>
    <mergeCell ref="B7:B9"/>
    <mergeCell ref="C7:C9"/>
    <mergeCell ref="D7:D9"/>
    <mergeCell ref="K2:K3"/>
    <mergeCell ref="L2:L3"/>
    <mergeCell ref="M2:M3"/>
    <mergeCell ref="N2:N3"/>
    <mergeCell ref="H2:J2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储蓄险</vt:lpstr>
      <vt:lpstr>重疾险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</dc:creator>
  <cp:lastModifiedBy>?????§è?￡</cp:lastModifiedBy>
  <dcterms:created xsi:type="dcterms:W3CDTF">2023-03-08T12:53:00Z</dcterms:created>
  <dcterms:modified xsi:type="dcterms:W3CDTF">2026-08-31T06:24:02Z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6724466E547A4AE59862EC6C2B1F0B0F</vt:lpwstr>
  </property>
  <property fmtid="{D5CDD505-2E9C-101B-9397-08002B2CF9AE}" pid="3" name="KSOProductBuildVer">
    <vt:lpwstr>2052-12.1.0.17147</vt:lpwstr>
  </property>
</Properties>
</file>